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5"/>
  <workbookPr filterPrivacy="1" defaultThemeVersion="124226"/>
  <xr:revisionPtr revIDLastSave="0" documentId="13_ncr:1_{B7DFA099-CEF1-4FDB-BA5C-20B14FF48302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CALENDAR TOATE GAL-urile- FEADR" sheetId="1" r:id="rId1"/>
    <sheet name="CALENDAR TOATE GAL-urile - EURI" sheetId="2" r:id="rId2"/>
  </sheets>
  <definedNames>
    <definedName name="_xlnm._FilterDatabase" localSheetId="1" hidden="1">'CALENDAR TOATE GAL-urile - EURI'!$A$5:$CD$8</definedName>
    <definedName name="_xlnm._FilterDatabase" localSheetId="0" hidden="1">'CALENDAR TOATE GAL-urile- FEADR'!$A$5:$CC$14</definedName>
  </definedNames>
  <calcPr calcId="191029"/>
</workbook>
</file>

<file path=xl/calcChain.xml><?xml version="1.0" encoding="utf-8"?>
<calcChain xmlns="http://schemas.openxmlformats.org/spreadsheetml/2006/main">
  <c r="CE9" i="1" l="1"/>
  <c r="E6" i="1" l="1"/>
  <c r="CB11" i="1"/>
  <c r="CB9" i="1"/>
  <c r="CF8" i="2"/>
  <c r="CE8" i="2"/>
  <c r="CC8" i="2"/>
  <c r="CD8" i="2" s="1"/>
  <c r="CD7" i="2"/>
  <c r="CD6" i="2"/>
  <c r="CB14" i="1" l="1"/>
  <c r="CD14" i="1" l="1"/>
  <c r="CE14" i="1"/>
  <c r="CC13" i="1" l="1"/>
  <c r="CC12" i="1"/>
  <c r="CC11" i="1"/>
  <c r="CC10" i="1"/>
  <c r="CC9" i="1"/>
  <c r="CC8" i="1"/>
  <c r="CC7" i="1"/>
  <c r="CC6" i="1"/>
  <c r="CC14" i="1" l="1"/>
</calcChain>
</file>

<file path=xl/sharedStrings.xml><?xml version="1.0" encoding="utf-8"?>
<sst xmlns="http://schemas.openxmlformats.org/spreadsheetml/2006/main" count="1073" uniqueCount="63">
  <si>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</si>
  <si>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</si>
  <si>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</si>
  <si>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</si>
  <si>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</si>
  <si>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</si>
  <si>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</si>
  <si>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</si>
  <si>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</si>
  <si>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</si>
  <si>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</si>
  <si>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</si>
  <si>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</si>
  <si>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</si>
  <si>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</si>
  <si>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</si>
  <si>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</si>
  <si>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</si>
  <si>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</si>
  <si>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</si>
  <si>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</si>
  <si>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</si>
  <si>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</si>
  <si>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</si>
  <si>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</si>
  <si>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</si>
  <si>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</si>
  <si>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</si>
  <si>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</si>
  <si>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>IANUARIE</t>
  </si>
  <si>
    <t>FEBRUARIE</t>
  </si>
  <si>
    <t>MARTIE</t>
  </si>
  <si>
    <t>APRILIE</t>
  </si>
  <si>
    <t>Suma ce  va fi Lansată (2018)</t>
  </si>
  <si>
    <t>Suma ce  va fi Lansată (2019)</t>
  </si>
  <si>
    <t>A avut loc un raport de selectie in luna aprilie si au fost selectate 2 proiecte in valoare de 113.353 euro. Suma ramasa disponibila de73.107 euro a fost mutata catre alte masuri in urma avizarii modificarii de SDL</t>
  </si>
  <si>
    <t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  in urma careia au fost selectate 2 proiecte. Suma ramasa disponibila 40.000 eur. In urma apelului de selectie nr 1/2019 au fost selectate 4 proiecte in valoare de 40,000 euro.</t>
  </si>
  <si>
    <t xml:space="preserve"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</t>
  </si>
  <si>
    <t>Suma ce  va fi Lansată (2020)</t>
  </si>
  <si>
    <t>In data de 20.09.2018 a avut loc Comitetul de Selectie in urma caruia au fost selectate 3 proiecte in valoare de 120.000 euro, alte 2 proiecte fiind declarate eligibile fara finantare.</t>
  </si>
  <si>
    <t>159,333,28</t>
  </si>
  <si>
    <t>Au fost mutati catre aceasta  masura valoarea de  31.064 eur de la alte doua masuri, in urma avizarii modificarii de SDL. In data de 09.05.2019 a avut loc comitetul de selectie in urma caruia a fost avizat un proiect in valoare de 131009 euro. Suma ramasa disponibila 55 euro. Suma de 55,00 eur a fost mutată pe măsura M7/6B prin modificare de SDL avizată de LEADER AM cu nr.235339/22.04.2020.</t>
  </si>
  <si>
    <t>97,006,88</t>
  </si>
  <si>
    <t>Masura a fost deschisa pana pe 16.10.2018. In data de 30.10.2018 a avut loc comitetul de selectie in urma caruia a fost selectat un proiect  in valoare de 165.152 euro. In urma apelului de selectie nr 1/2019 a fost selectat un proiect in valoare de 99,999. Suma ramasa disponibila 2,923 euro. Suma de 2.923,00 eur a fost mutată pe măsura M7/6B prin modificare de SDL avizată de LEADER AM cu nr.235339/22.04.2020.</t>
  </si>
  <si>
    <t>Suma ce  va fi Lansată (2021)</t>
  </si>
  <si>
    <t>Suma ce  va fi Lansată (2022)</t>
  </si>
  <si>
    <r>
      <t xml:space="preserve">Total Sumă Lansată  pe Măsuri
</t>
    </r>
    <r>
      <rPr>
        <b/>
        <sz val="11"/>
        <color rgb="FFFF0000"/>
        <rFont val="Calibri"/>
        <family val="2"/>
        <scheme val="minor"/>
      </rPr>
      <t>FEADR</t>
    </r>
  </si>
  <si>
    <t xml:space="preserve">Nr. proiecte selectate la nivelul GAL
FEADR </t>
  </si>
  <si>
    <t>Valoarea nerambursabila a proiectelor selectate
FEADR</t>
  </si>
  <si>
    <r>
      <t>Alocarea Financiară a SDL 19.2</t>
    </r>
    <r>
      <rPr>
        <b/>
        <sz val="11"/>
        <color rgb="FFFF0000"/>
        <rFont val="Calibri"/>
        <family val="2"/>
        <scheme val="minor"/>
      </rPr>
      <t xml:space="preserve"> FEADR</t>
    </r>
  </si>
  <si>
    <r>
      <t>Alocarea Financiară a SDL 19.2</t>
    </r>
    <r>
      <rPr>
        <b/>
        <sz val="11"/>
        <color rgb="FFFF0000"/>
        <rFont val="Calibri"/>
        <family val="2"/>
        <scheme val="minor"/>
      </rPr>
      <t xml:space="preserve"> EURI</t>
    </r>
  </si>
  <si>
    <r>
      <t xml:space="preserve">Total Sumă Lansată  pe Măsuri
</t>
    </r>
    <r>
      <rPr>
        <b/>
        <sz val="11"/>
        <color rgb="FFFF0000"/>
        <rFont val="Calibri"/>
        <family val="2"/>
        <scheme val="minor"/>
      </rPr>
      <t>EURI</t>
    </r>
  </si>
  <si>
    <t>Valoarea nerambursabila a proiectelor selectate
EURI</t>
  </si>
  <si>
    <t>Nr. proiecte selectate la nivelul GAL
EURI</t>
  </si>
  <si>
    <t>http://www.galtinutulvinului.ro/</t>
  </si>
  <si>
    <t>Conform Notei MADR nr.201549/22.08.2022 de aprobare a propunerii de modificare a SDL nr.1/2022, simpla, a fost alocata din fondurile EURI pe tranzitie suma de 59.127,94 euro, pentru care se va deschide apel de selectie in perioada urmatoare.</t>
  </si>
  <si>
    <t>Conform Notei MADR nr.201549/22.08.2022 de aprobare a propunerii de modificare a SDL nr.1/2022, simpla, a fost alocata din fondurile EURI pe tranzitie suma de 45.000 euro, pentru care se va deschide apel de selectie in perioada urmatoare.</t>
  </si>
  <si>
    <t>In data de 09.05.2019 a avut loc comitetul de selectie in urma caruia a fost  selectat un proiect in valoare de 23,761.95. In urma clarificariilor de la AFIR, suma eligibila a fost 23513.95.Suma ramasa disponibila 5,480.5 euro
Suma de 5.480,00 eur a fost mutata ăe măsura M7/6B prin modificare de SDL avizata de LEADER AM cu nr.235339/22.04.2020.
In urma notei de aprobare nr. 201549 din 22.08.2022 privind propunerea de modificare a SDL Nr. 1/2022 u fost realocata catre masura M7/6B suma de 13527.94 de la masura M1/1C- Formarea profesionala a actorilor implicati in sectorul agricol din teritoriul GAL Tinutul Vinului . Valoarea ramasa pe aceasta masura este de 10.234,06 euro.</t>
  </si>
  <si>
    <t>Suma ce  va fi Lansată (2023)</t>
  </si>
  <si>
    <t xml:space="preserve">Calendar lansări apeluri de selecție 2023 </t>
  </si>
  <si>
    <t>Calendar lansări apeluri de selecție 2023- EURI</t>
  </si>
  <si>
    <t>Nr inregistrare GAL Tinutul Vinului 407/03.04.2023</t>
  </si>
  <si>
    <r>
      <t xml:space="preserve">Au avut loc 2 rapoarte de selectie, primul in noiembrie 2017 cand au fost selectate </t>
    </r>
    <r>
      <rPr>
        <b/>
        <u/>
        <sz val="11"/>
        <color theme="1"/>
        <rFont val="Calibri"/>
        <family val="2"/>
        <scheme val="minor"/>
      </rPr>
      <t>13 proiecte in valoare de 648.585 euro</t>
    </r>
    <r>
      <rPr>
        <sz val="11"/>
        <color theme="1"/>
        <rFont val="Calibri"/>
        <family val="2"/>
        <scheme val="minor"/>
      </rPr>
      <t xml:space="preserve">, iar cel de-al doilea in aprilie 2018 cand au fost selectate </t>
    </r>
    <r>
      <rPr>
        <b/>
        <u/>
        <sz val="11"/>
        <color theme="1"/>
        <rFont val="Calibri"/>
        <family val="2"/>
        <scheme val="minor"/>
      </rPr>
      <t>4 proiecte in valoare de 148.458 euro</t>
    </r>
    <r>
      <rPr>
        <sz val="11"/>
        <color theme="1"/>
        <rFont val="Calibri"/>
        <family val="2"/>
        <scheme val="minor"/>
      </rPr>
      <t xml:space="preserve">. Suma ramasa disponibila  de 2.957 euro a fost mutata catre alte masuri in urma avizarii modificarii de SDL.
 Măsura a fost suplimentată astfel: 
-150.875,28 eur au provenit din bonusare din partea LEADER AM
-5.480,00 eur au provenit din măsura M1/1c
-2.923,00 eur au provenit din măsura M2/2A
-55,00 eur au provenit din măsura M8/6B.
Pentru toate aceste 4 suplimentări s-a făcut modificare de SDL care a fost avizată de LEADER AM cu nr.235339/22.04.2020.                 
</t>
    </r>
    <r>
      <rPr>
        <sz val="11"/>
        <rFont val="Calibri"/>
        <family val="2"/>
        <scheme val="minor"/>
      </rPr>
      <t>Apel deschis in perioada 14.07.2020-14.08.2020.In urma apelului au fost selectate</t>
    </r>
    <r>
      <rPr>
        <b/>
        <u/>
        <sz val="11"/>
        <rFont val="Calibri"/>
        <family val="2"/>
        <scheme val="minor"/>
      </rPr>
      <t xml:space="preserve"> 7 proiecte in valoare de 62,113,11 euro</t>
    </r>
    <r>
      <rPr>
        <sz val="11"/>
        <rFont val="Calibri"/>
        <family val="2"/>
        <scheme val="minor"/>
      </rPr>
      <t xml:space="preserve">. 
</t>
    </r>
    <r>
      <rPr>
        <sz val="11"/>
        <color theme="1"/>
        <rFont val="Calibri"/>
        <family val="2"/>
        <scheme val="minor"/>
      </rPr>
      <t xml:space="preserve">Apel deschis pe 02.10.2020 ,pana la data 14.01.2021.
In urma apelului inchis la 14.01.2021 au fost selectate </t>
    </r>
    <r>
      <rPr>
        <b/>
        <u/>
        <sz val="11"/>
        <color theme="1"/>
        <rFont val="Calibri"/>
        <family val="2"/>
        <scheme val="minor"/>
      </rPr>
      <t>2 proiecte in suma totala de 18740 eur.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 xml:space="preserve">Apel deschis in perioada 23.02-24.03.2021. </t>
    </r>
    <r>
      <rPr>
        <b/>
        <sz val="11"/>
        <rFont val="Calibri"/>
        <family val="2"/>
        <scheme val="minor"/>
      </rPr>
      <t xml:space="preserve"> In urma apelului inchis, au fost selectate </t>
    </r>
    <r>
      <rPr>
        <b/>
        <u/>
        <sz val="11"/>
        <rFont val="Calibri"/>
        <family val="2"/>
        <scheme val="minor"/>
      </rPr>
      <t xml:space="preserve">5 proiecte in valoare de 46850 eur. </t>
    </r>
    <r>
      <rPr>
        <sz val="1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>In urma Raportului privind rezultatul evaluarii implementarii SDL, Nota aprobare modificare SDL-nr.221541/09.08.2021, au fost alocati 116.757,60 euro pe ma sura M7/6B.
Apel deschis in perioada 16.05-14-06.2022 pe suma 148,387.77</t>
    </r>
    <r>
      <rPr>
        <sz val="11"/>
        <color rgb="FFFF0000"/>
        <rFont val="Calibri"/>
        <family val="2"/>
        <scheme val="minor"/>
      </rPr>
      <t>.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2"/>
        <color theme="1"/>
        <rFont val="Calibri"/>
        <family val="2"/>
        <scheme val="minor"/>
      </rPr>
      <t xml:space="preserve">In urma apelului inchis la 14.06.2022 a fost selectat </t>
    </r>
    <r>
      <rPr>
        <b/>
        <u/>
        <sz val="12"/>
        <color theme="1"/>
        <rFont val="Calibri"/>
        <family val="2"/>
        <scheme val="minor"/>
      </rPr>
      <t>un proiect in valoare de 9,370.00 euro</t>
    </r>
    <r>
      <rPr>
        <b/>
        <sz val="12"/>
        <color theme="1"/>
        <rFont val="Calibri"/>
        <family val="2"/>
        <scheme val="minor"/>
      </rPr>
      <t>.</t>
    </r>
    <r>
      <rPr>
        <sz val="12"/>
        <rFont val="Calibri"/>
        <family val="2"/>
        <scheme val="minor"/>
      </rPr>
      <t xml:space="preserve"> Valoarea ramasa este de 139.017,77 euro.  </t>
    </r>
    <r>
      <rPr>
        <sz val="12"/>
        <color theme="1"/>
        <rFont val="Calibri"/>
        <family val="2"/>
        <scheme val="minor"/>
      </rPr>
      <t xml:space="preserve">
</t>
    </r>
    <r>
      <rPr>
        <sz val="12"/>
        <rFont val="Calibri"/>
        <family val="2"/>
        <scheme val="minor"/>
      </rPr>
      <t>In urma notei de aprobare nr. 201549 din 22.08.2022 privind propunerea de modificare a SDL Nr. 1/2022 au fost alocati 265.903.37 euro din Fondurile de tranzitie -FEADR si realocati catre aceasta masura suma de 13527.94 de la masura M1/1C- Formarea profesionala a actorilor implicati in sectorul agricol din teritoriul GAL Tinutul Vinului . Pentru suma totala disponibila de 418.449,08 euro va fi deschisa o noua sesiune in curand.</t>
    </r>
    <r>
      <rPr>
        <sz val="12"/>
        <color rgb="FFFF0000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In data de 04.10.2022 a fost deschis apelul de selectie nr.2/2022 aferent masurii M7/6B - Dezvoltare rurala, avizat prin nr. 9337/19.09.2022. Apelul a fost prelungit prin erata nr 1/2022 pana pe data de 18.11.2022</t>
    </r>
    <r>
      <rPr>
        <sz val="12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 xml:space="preserve">In urma apeluli de selecte nr 2/2022 au fost selectate la nivel GAL </t>
    </r>
    <r>
      <rPr>
        <b/>
        <u/>
        <sz val="11"/>
        <color theme="1"/>
        <rFont val="Calibri"/>
        <family val="2"/>
        <scheme val="minor"/>
      </rPr>
      <t>9 proiecte in valoare de 189 929,37 euro</t>
    </r>
    <r>
      <rPr>
        <sz val="11"/>
        <color theme="1"/>
        <rFont val="Calibri"/>
        <family val="2"/>
        <scheme val="minor"/>
      </rPr>
      <t xml:space="preserve">, iar la data de 08.12.2022 a avut loc comitetul de selectie, in urma caruia toate au fost declarate eligibile. </t>
    </r>
    <r>
      <rPr>
        <sz val="11"/>
        <color rgb="FFFF0000"/>
        <rFont val="Calibri"/>
        <family val="2"/>
        <scheme val="minor"/>
      </rPr>
      <t>In urma evaluarii de catre OJFIR, cele 9 proiecte au fost declarate eligibile in valoare de 185130.25 euro.  Pentru valoarea ramasa de 233.318,83 euro va fi deschisa o noua sesiune.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</si>
</sst>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  <numFmt numFmtId="169" formatCode="#,##0.00;[Red]#,##0.00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Trebuchet MS"/>
      <family val="2"/>
      <charset val="238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0" borderId="0"/>
    <xf numFmtId="0" fontId="8" fillId="0" borderId="0"/>
    <xf numFmtId="0" fontId="19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ont="0" applyBorder="0" applyProtection="0"/>
    <xf numFmtId="0" fontId="21" fillId="0" borderId="0" applyNumberFormat="0" applyFon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15">
    <xf numFmtId="0" fontId="0" fillId="0" borderId="0" xfId="0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4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23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3" fontId="0" fillId="4" borderId="5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vertical="center" wrapText="1"/>
    </xf>
    <xf numFmtId="0" fontId="0" fillId="4" borderId="21" xfId="0" applyFont="1" applyFill="1" applyBorder="1" applyAlignment="1">
      <alignment wrapText="1"/>
    </xf>
    <xf numFmtId="4" fontId="25" fillId="0" borderId="5" xfId="0" applyNumberFormat="1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vertical="center"/>
    </xf>
    <xf numFmtId="4" fontId="12" fillId="4" borderId="5" xfId="0" applyNumberFormat="1" applyFont="1" applyFill="1" applyBorder="1" applyAlignment="1">
      <alignment vertical="center"/>
    </xf>
    <xf numFmtId="0" fontId="25" fillId="4" borderId="5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vertical="center" wrapText="1"/>
    </xf>
    <xf numFmtId="4" fontId="10" fillId="5" borderId="5" xfId="0" applyNumberFormat="1" applyFont="1" applyFill="1" applyBorder="1" applyAlignment="1">
      <alignment horizontal="center" vertical="center"/>
    </xf>
    <xf numFmtId="4" fontId="24" fillId="0" borderId="5" xfId="1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horizontal="left" vertical="center" wrapText="1"/>
    </xf>
    <xf numFmtId="3" fontId="0" fillId="4" borderId="0" xfId="0" applyNumberFormat="1" applyFont="1" applyFill="1" applyBorder="1" applyAlignment="1">
      <alignment vertical="center" wrapText="1"/>
    </xf>
    <xf numFmtId="169" fontId="12" fillId="4" borderId="5" xfId="1" applyNumberFormat="1" applyFont="1" applyFill="1" applyBorder="1" applyAlignment="1">
      <alignment horizontal="right" vertical="center" wrapText="1"/>
    </xf>
    <xf numFmtId="4" fontId="12" fillId="4" borderId="4" xfId="1" applyNumberFormat="1" applyFont="1" applyFill="1" applyBorder="1" applyAlignment="1">
      <alignment horizontal="right" vertical="center" wrapText="1"/>
    </xf>
    <xf numFmtId="0" fontId="10" fillId="0" borderId="5" xfId="0" applyFont="1" applyBorder="1" applyAlignment="1">
      <alignment vertical="center"/>
    </xf>
    <xf numFmtId="4" fontId="29" fillId="7" borderId="5" xfId="0" applyNumberFormat="1" applyFont="1" applyFill="1" applyBorder="1" applyAlignment="1">
      <alignment vertical="center"/>
    </xf>
    <xf numFmtId="4" fontId="1" fillId="8" borderId="5" xfId="1" applyNumberFormat="1" applyFont="1" applyFill="1" applyBorder="1" applyAlignment="1">
      <alignment horizontal="right" vertical="center" wrapText="1"/>
    </xf>
    <xf numFmtId="4" fontId="1" fillId="4" borderId="9" xfId="1" applyNumberFormat="1" applyFont="1" applyFill="1" applyBorder="1" applyAlignment="1">
      <alignment horizontal="right" vertical="center" wrapText="1"/>
    </xf>
    <xf numFmtId="4" fontId="1" fillId="4" borderId="7" xfId="1" applyNumberFormat="1" applyFont="1" applyFill="1" applyBorder="1" applyAlignment="1">
      <alignment horizontal="right" vertical="center" wrapText="1"/>
    </xf>
    <xf numFmtId="4" fontId="24" fillId="0" borderId="4" xfId="1" applyNumberFormat="1" applyFont="1" applyFill="1" applyBorder="1" applyAlignment="1">
      <alignment horizontal="right" vertical="center" wrapText="1"/>
    </xf>
    <xf numFmtId="4" fontId="0" fillId="0" borderId="6" xfId="0" applyNumberFormat="1" applyFill="1" applyBorder="1" applyAlignment="1">
      <alignment horizontal="right" vertical="center" wrapText="1"/>
    </xf>
    <xf numFmtId="4" fontId="25" fillId="0" borderId="6" xfId="0" applyNumberFormat="1" applyFont="1" applyFill="1" applyBorder="1" applyAlignment="1">
      <alignment horizontal="right" vertical="center" wrapText="1"/>
    </xf>
    <xf numFmtId="4" fontId="24" fillId="4" borderId="4" xfId="1" applyNumberFormat="1" applyFont="1" applyFill="1" applyBorder="1" applyAlignment="1">
      <alignment horizontal="right" vertical="center" wrapText="1"/>
    </xf>
    <xf numFmtId="4" fontId="12" fillId="4" borderId="6" xfId="1" applyNumberFormat="1" applyFont="1" applyFill="1" applyBorder="1" applyAlignment="1">
      <alignment horizontal="right" vertical="center" wrapText="1"/>
    </xf>
    <xf numFmtId="4" fontId="24" fillId="4" borderId="9" xfId="1" applyNumberFormat="1" applyFont="1" applyFill="1" applyBorder="1" applyAlignment="1">
      <alignment horizontal="right" vertical="center" wrapText="1"/>
    </xf>
    <xf numFmtId="4" fontId="26" fillId="0" borderId="23" xfId="8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4" fontId="23" fillId="0" borderId="5" xfId="0" applyNumberFormat="1" applyFont="1" applyFill="1" applyBorder="1" applyAlignment="1">
      <alignment horizontal="right" vertical="center" wrapText="1"/>
    </xf>
    <xf numFmtId="4" fontId="23" fillId="0" borderId="6" xfId="0" applyNumberFormat="1" applyFont="1" applyFill="1" applyBorder="1" applyAlignment="1">
      <alignment horizontal="right" vertical="center" wrapText="1"/>
    </xf>
    <xf numFmtId="4" fontId="24" fillId="4" borderId="6" xfId="1" applyNumberFormat="1" applyFont="1" applyFill="1" applyBorder="1" applyAlignment="1">
      <alignment horizontal="right" vertical="center" wrapText="1"/>
    </xf>
    <xf numFmtId="4" fontId="29" fillId="5" borderId="5" xfId="0" applyNumberFormat="1" applyFont="1" applyFill="1" applyBorder="1" applyAlignment="1">
      <alignment horizontal="center" vertical="center"/>
    </xf>
    <xf numFmtId="4" fontId="26" fillId="0" borderId="22" xfId="8" applyNumberFormat="1" applyFont="1" applyFill="1" applyBorder="1" applyAlignment="1">
      <alignment vertical="center" wrapText="1"/>
    </xf>
    <xf numFmtId="4" fontId="26" fillId="4" borderId="5" xfId="8" applyNumberFormat="1" applyFont="1" applyFill="1" applyBorder="1" applyAlignment="1">
      <alignment vertical="center" wrapText="1"/>
    </xf>
    <xf numFmtId="0" fontId="25" fillId="4" borderId="21" xfId="0" applyFont="1" applyFill="1" applyBorder="1" applyAlignment="1">
      <alignment wrapText="1"/>
    </xf>
    <xf numFmtId="0" fontId="24" fillId="4" borderId="5" xfId="0" applyFont="1" applyFill="1" applyBorder="1" applyAlignment="1">
      <alignment vertical="center"/>
    </xf>
    <xf numFmtId="4" fontId="24" fillId="7" borderId="9" xfId="1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16" fillId="6" borderId="16" xfId="2" applyBorder="1" applyAlignment="1">
      <alignment horizontal="center" vertical="center" wrapText="1"/>
    </xf>
    <xf numFmtId="0" fontId="16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0" fontId="16" fillId="6" borderId="10" xfId="2" applyBorder="1" applyAlignment="1">
      <alignment horizontal="center" vertical="center" wrapText="1"/>
    </xf>
    <xf numFmtId="0" fontId="16" fillId="6" borderId="20" xfId="2" applyBorder="1" applyAlignment="1">
      <alignment horizontal="center" vertical="center" wrapText="1"/>
    </xf>
    <xf numFmtId="4" fontId="16" fillId="6" borderId="11" xfId="2" applyNumberFormat="1" applyBorder="1" applyAlignment="1">
      <alignment horizontal="center" vertical="center" wrapText="1"/>
    </xf>
    <xf numFmtId="4" fontId="16" fillId="6" borderId="8" xfId="2" applyNumberFormat="1" applyBorder="1" applyAlignment="1">
      <alignment horizontal="center" vertical="center" wrapText="1"/>
    </xf>
    <xf numFmtId="0" fontId="16" fillId="6" borderId="11" xfId="2" applyBorder="1" applyAlignment="1">
      <alignment horizontal="center" vertical="center" wrapText="1"/>
    </xf>
    <xf numFmtId="0" fontId="16" fillId="6" borderId="8" xfId="2" applyBorder="1" applyAlignment="1">
      <alignment horizontal="center" vertical="center" wrapText="1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7" fillId="4" borderId="4" xfId="3" applyFill="1" applyBorder="1" applyAlignment="1">
      <alignment horizontal="center" vertical="center" wrapText="1"/>
    </xf>
    <xf numFmtId="0" fontId="17" fillId="4" borderId="8" xfId="3" applyFill="1" applyBorder="1" applyAlignment="1">
      <alignment horizontal="center" vertical="center" wrapText="1"/>
    </xf>
    <xf numFmtId="0" fontId="17" fillId="4" borderId="7" xfId="3" applyFill="1" applyBorder="1" applyAlignment="1">
      <alignment horizontal="center" vertical="center" wrapText="1"/>
    </xf>
    <xf numFmtId="4" fontId="32" fillId="4" borderId="4" xfId="1" applyNumberFormat="1" applyFont="1" applyFill="1" applyBorder="1" applyAlignment="1">
      <alignment horizontal="center" vertical="center" wrapText="1"/>
    </xf>
    <xf numFmtId="4" fontId="32" fillId="4" borderId="8" xfId="1" applyNumberFormat="1" applyFont="1" applyFill="1" applyBorder="1" applyAlignment="1">
      <alignment horizontal="center" vertical="center" wrapText="1"/>
    </xf>
    <xf numFmtId="4" fontId="32" fillId="4" borderId="7" xfId="1" applyNumberFormat="1" applyFont="1" applyFill="1" applyBorder="1" applyAlignment="1">
      <alignment horizontal="center" vertical="center" wrapText="1"/>
    </xf>
    <xf numFmtId="4" fontId="24" fillId="9" borderId="5" xfId="0" applyNumberFormat="1" applyFont="1" applyFill="1" applyBorder="1" applyAlignment="1">
      <alignment vertical="center"/>
    </xf>
    <xf numFmtId="4" fontId="29" fillId="9" borderId="5" xfId="0" applyNumberFormat="1" applyFont="1" applyFill="1" applyBorder="1" applyAlignment="1">
      <alignment vertical="center"/>
    </xf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</sheetPr>
  <dimension ref="A1:CJ208"/>
  <sheetViews>
    <sheetView tabSelected="1" zoomScale="60" zoomScaleNormal="60" workbookViewId="0">
      <pane xSplit="2" ySplit="5" topLeftCell="C6" activePane="bottomRight" state="frozen"/>
      <selection pane="topRight" activeCell="C1" sqref="C1"/>
      <selection pane="bottomLeft" activeCell="A10" sqref="A10"/>
      <selection pane="bottomRight" activeCell="BU9" sqref="BU9"/>
    </sheetView>
  </sheetViews>
  <sheetFormatPr defaultRowHeight="15" x14ac:dyDescent="0.25"/>
  <cols>
    <col min="1" max="1" width="5.5703125" style="1" customWidth="1"/>
    <col min="2" max="2" width="16.42578125" style="4" customWidth="1"/>
    <col min="3" max="3" width="10.85546875" style="4" customWidth="1"/>
    <col min="4" max="4" width="9.85546875" style="3" customWidth="1"/>
    <col min="5" max="5" width="15.85546875" style="10" customWidth="1"/>
    <col min="6" max="6" width="13" style="3" customWidth="1"/>
    <col min="7" max="7" width="11.5703125" style="16" hidden="1" customWidth="1"/>
    <col min="8" max="8" width="12" style="16" hidden="1" customWidth="1"/>
    <col min="9" max="9" width="11.85546875" style="16" hidden="1" customWidth="1"/>
    <col min="10" max="11" width="12.85546875" style="16" hidden="1" customWidth="1"/>
    <col min="12" max="12" width="11.7109375" style="16" hidden="1" customWidth="1"/>
    <col min="13" max="13" width="13.140625" style="16" hidden="1" customWidth="1"/>
    <col min="14" max="14" width="12.140625" style="16" hidden="1" customWidth="1"/>
    <col min="15" max="15" width="12.5703125" style="16" hidden="1" customWidth="1"/>
    <col min="16" max="16" width="11.85546875" style="16" hidden="1" customWidth="1"/>
    <col min="17" max="17" width="11.28515625" style="16" hidden="1" customWidth="1"/>
    <col min="18" max="18" width="12.85546875" style="16" hidden="1" customWidth="1"/>
    <col min="19" max="19" width="12" style="16" hidden="1" customWidth="1"/>
    <col min="20" max="20" width="12.140625" style="16" hidden="1" customWidth="1"/>
    <col min="21" max="21" width="11.140625" style="16" hidden="1" customWidth="1"/>
    <col min="22" max="22" width="12.5703125" style="16" hidden="1" customWidth="1"/>
    <col min="23" max="23" width="11" style="16" hidden="1" customWidth="1"/>
    <col min="24" max="24" width="11.42578125" style="16" hidden="1" customWidth="1"/>
    <col min="25" max="25" width="13.140625" style="16" hidden="1" customWidth="1"/>
    <col min="26" max="26" width="14.140625" style="16" hidden="1" customWidth="1"/>
    <col min="27" max="27" width="14.28515625" style="16" hidden="1" customWidth="1"/>
    <col min="28" max="28" width="13" style="16" hidden="1" customWidth="1"/>
    <col min="29" max="29" width="13.42578125" style="40" hidden="1" customWidth="1"/>
    <col min="30" max="30" width="14" style="16" hidden="1" customWidth="1"/>
    <col min="31" max="31" width="15.7109375" style="16" hidden="1" customWidth="1"/>
    <col min="32" max="39" width="11" style="16" hidden="1" customWidth="1"/>
    <col min="40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71" width="13.28515625" style="40" hidden="1" customWidth="1"/>
    <col min="72" max="73" width="13.28515625" style="40" customWidth="1"/>
    <col min="74" max="78" width="13.28515625" style="40" hidden="1" customWidth="1"/>
    <col min="79" max="79" width="13.28515625" style="40" customWidth="1"/>
    <col min="80" max="80" width="18.7109375" style="40" customWidth="1"/>
    <col min="81" max="81" width="13" style="3" customWidth="1"/>
    <col min="82" max="82" width="10.28515625" style="42" customWidth="1"/>
    <col min="83" max="83" width="20.140625" style="43" customWidth="1"/>
    <col min="84" max="84" width="140.85546875" style="28" customWidth="1"/>
    <col min="88" max="88" width="11.140625" bestFit="1" customWidth="1"/>
  </cols>
  <sheetData>
    <row r="1" spans="1:88" ht="18.75" x14ac:dyDescent="0.25">
      <c r="A1" s="3"/>
      <c r="B1" s="14" t="s">
        <v>59</v>
      </c>
      <c r="C1" s="2"/>
      <c r="D1" s="2"/>
      <c r="F1" s="10"/>
      <c r="G1" s="18"/>
    </row>
    <row r="2" spans="1:88" x14ac:dyDescent="0.25">
      <c r="A2" s="83" t="s">
        <v>61</v>
      </c>
      <c r="B2" s="83"/>
      <c r="C2" s="83"/>
      <c r="D2" s="83"/>
      <c r="E2" s="83"/>
      <c r="F2" s="83"/>
    </row>
    <row r="3" spans="1:88" ht="15.75" thickBot="1" x14ac:dyDescent="0.3">
      <c r="A3" s="3"/>
      <c r="B3" s="3"/>
      <c r="C3" s="3"/>
    </row>
    <row r="4" spans="1:88" ht="15" customHeight="1" x14ac:dyDescent="0.25">
      <c r="A4" s="86" t="s">
        <v>0</v>
      </c>
      <c r="B4" s="88" t="s">
        <v>1</v>
      </c>
      <c r="C4" s="88" t="s">
        <v>2</v>
      </c>
      <c r="D4" s="96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29</v>
      </c>
      <c r="P4" s="20" t="s">
        <v>30</v>
      </c>
      <c r="Q4" s="20" t="s">
        <v>31</v>
      </c>
      <c r="R4" s="20" t="s">
        <v>32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29</v>
      </c>
      <c r="AB4" s="20" t="s">
        <v>29</v>
      </c>
      <c r="AC4" s="20" t="s">
        <v>30</v>
      </c>
      <c r="AD4" s="20" t="s">
        <v>31</v>
      </c>
      <c r="AE4" s="20" t="s">
        <v>32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29</v>
      </c>
      <c r="AO4" s="41" t="s">
        <v>30</v>
      </c>
      <c r="AP4" s="20" t="s">
        <v>31</v>
      </c>
      <c r="AQ4" s="20" t="s">
        <v>32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29</v>
      </c>
      <c r="BA4" s="20" t="s">
        <v>30</v>
      </c>
      <c r="BB4" s="20" t="s">
        <v>31</v>
      </c>
      <c r="BC4" s="20" t="s">
        <v>32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29</v>
      </c>
      <c r="BM4" s="20" t="s">
        <v>30</v>
      </c>
      <c r="BN4" s="20" t="s">
        <v>31</v>
      </c>
      <c r="BO4" s="20" t="s">
        <v>32</v>
      </c>
      <c r="BP4" s="20" t="s">
        <v>3</v>
      </c>
      <c r="BQ4" s="20" t="s">
        <v>4</v>
      </c>
      <c r="BR4" s="20" t="s">
        <v>5</v>
      </c>
      <c r="BS4" s="20" t="s">
        <v>6</v>
      </c>
      <c r="BT4" s="20" t="s">
        <v>7</v>
      </c>
      <c r="BU4" s="20" t="s">
        <v>8</v>
      </c>
      <c r="BV4" s="20" t="s">
        <v>9</v>
      </c>
      <c r="BW4" s="20" t="s">
        <v>10</v>
      </c>
      <c r="BX4" s="20" t="s">
        <v>29</v>
      </c>
      <c r="BY4" s="20" t="s">
        <v>30</v>
      </c>
      <c r="BZ4" s="20" t="s">
        <v>31</v>
      </c>
      <c r="CA4" s="20" t="s">
        <v>32</v>
      </c>
      <c r="CB4" s="90" t="s">
        <v>46</v>
      </c>
      <c r="CC4" s="44"/>
      <c r="CD4" s="92" t="s">
        <v>47</v>
      </c>
      <c r="CE4" s="94" t="s">
        <v>48</v>
      </c>
      <c r="CF4" s="84" t="s">
        <v>28</v>
      </c>
    </row>
    <row r="5" spans="1:88" ht="60" x14ac:dyDescent="0.25">
      <c r="A5" s="87"/>
      <c r="B5" s="89"/>
      <c r="C5" s="89"/>
      <c r="D5" s="97"/>
      <c r="E5" s="15" t="s">
        <v>49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33</v>
      </c>
      <c r="P5" s="21" t="s">
        <v>33</v>
      </c>
      <c r="Q5" s="21" t="s">
        <v>33</v>
      </c>
      <c r="R5" s="21" t="s">
        <v>33</v>
      </c>
      <c r="S5" s="21" t="s">
        <v>33</v>
      </c>
      <c r="T5" s="21" t="s">
        <v>33</v>
      </c>
      <c r="U5" s="21" t="s">
        <v>33</v>
      </c>
      <c r="V5" s="21" t="s">
        <v>33</v>
      </c>
      <c r="W5" s="21" t="s">
        <v>33</v>
      </c>
      <c r="X5" s="21" t="s">
        <v>33</v>
      </c>
      <c r="Y5" s="21" t="s">
        <v>33</v>
      </c>
      <c r="Z5" s="21" t="s">
        <v>33</v>
      </c>
      <c r="AA5" s="21" t="s">
        <v>34</v>
      </c>
      <c r="AB5" s="21" t="s">
        <v>34</v>
      </c>
      <c r="AC5" s="21" t="s">
        <v>34</v>
      </c>
      <c r="AD5" s="21" t="s">
        <v>34</v>
      </c>
      <c r="AE5" s="21" t="s">
        <v>34</v>
      </c>
      <c r="AF5" s="21" t="s">
        <v>34</v>
      </c>
      <c r="AG5" s="21" t="s">
        <v>34</v>
      </c>
      <c r="AH5" s="21" t="s">
        <v>34</v>
      </c>
      <c r="AI5" s="21" t="s">
        <v>34</v>
      </c>
      <c r="AJ5" s="21" t="s">
        <v>34</v>
      </c>
      <c r="AK5" s="21" t="s">
        <v>34</v>
      </c>
      <c r="AL5" s="21" t="s">
        <v>34</v>
      </c>
      <c r="AM5" s="21" t="s">
        <v>34</v>
      </c>
      <c r="AN5" s="21" t="s">
        <v>38</v>
      </c>
      <c r="AO5" s="21" t="s">
        <v>38</v>
      </c>
      <c r="AP5" s="21" t="s">
        <v>38</v>
      </c>
      <c r="AQ5" s="21" t="s">
        <v>38</v>
      </c>
      <c r="AR5" s="21" t="s">
        <v>38</v>
      </c>
      <c r="AS5" s="21" t="s">
        <v>38</v>
      </c>
      <c r="AT5" s="21" t="s">
        <v>38</v>
      </c>
      <c r="AU5" s="21" t="s">
        <v>38</v>
      </c>
      <c r="AV5" s="21" t="s">
        <v>38</v>
      </c>
      <c r="AW5" s="21" t="s">
        <v>38</v>
      </c>
      <c r="AX5" s="21" t="s">
        <v>38</v>
      </c>
      <c r="AY5" s="21" t="s">
        <v>38</v>
      </c>
      <c r="AZ5" s="21" t="s">
        <v>44</v>
      </c>
      <c r="BA5" s="21" t="s">
        <v>44</v>
      </c>
      <c r="BB5" s="21" t="s">
        <v>44</v>
      </c>
      <c r="BC5" s="21" t="s">
        <v>44</v>
      </c>
      <c r="BD5" s="21" t="s">
        <v>44</v>
      </c>
      <c r="BE5" s="21" t="s">
        <v>44</v>
      </c>
      <c r="BF5" s="21" t="s">
        <v>44</v>
      </c>
      <c r="BG5" s="21" t="s">
        <v>44</v>
      </c>
      <c r="BH5" s="21" t="s">
        <v>44</v>
      </c>
      <c r="BI5" s="21" t="s">
        <v>44</v>
      </c>
      <c r="BJ5" s="21" t="s">
        <v>44</v>
      </c>
      <c r="BK5" s="21" t="s">
        <v>44</v>
      </c>
      <c r="BL5" s="21" t="s">
        <v>45</v>
      </c>
      <c r="BM5" s="21" t="s">
        <v>45</v>
      </c>
      <c r="BN5" s="21" t="s">
        <v>45</v>
      </c>
      <c r="BO5" s="21" t="s">
        <v>45</v>
      </c>
      <c r="BP5" s="21" t="s">
        <v>45</v>
      </c>
      <c r="BQ5" s="21" t="s">
        <v>45</v>
      </c>
      <c r="BR5" s="21" t="s">
        <v>45</v>
      </c>
      <c r="BS5" s="21" t="s">
        <v>45</v>
      </c>
      <c r="BT5" s="21" t="s">
        <v>45</v>
      </c>
      <c r="BU5" s="21" t="s">
        <v>45</v>
      </c>
      <c r="BV5" s="21" t="s">
        <v>45</v>
      </c>
      <c r="BW5" s="21" t="s">
        <v>45</v>
      </c>
      <c r="BX5" s="21" t="s">
        <v>58</v>
      </c>
      <c r="BY5" s="21" t="s">
        <v>58</v>
      </c>
      <c r="BZ5" s="21" t="s">
        <v>58</v>
      </c>
      <c r="CA5" s="21" t="s">
        <v>58</v>
      </c>
      <c r="CB5" s="91"/>
      <c r="CC5" s="45" t="s">
        <v>13</v>
      </c>
      <c r="CD5" s="93"/>
      <c r="CE5" s="95"/>
      <c r="CF5" s="85"/>
    </row>
    <row r="6" spans="1:88" ht="84.75" customHeight="1" x14ac:dyDescent="0.25">
      <c r="A6" s="101">
        <v>232</v>
      </c>
      <c r="B6" s="104" t="s">
        <v>23</v>
      </c>
      <c r="C6" s="98" t="s">
        <v>22</v>
      </c>
      <c r="D6" s="107" t="s">
        <v>27</v>
      </c>
      <c r="E6" s="110">
        <f>1869651.28+265903.37+116757.6</f>
        <v>2252312.25</v>
      </c>
      <c r="F6" s="5" t="s">
        <v>17</v>
      </c>
      <c r="G6" s="17"/>
      <c r="H6" s="17"/>
      <c r="I6" s="17"/>
      <c r="J6" s="17"/>
      <c r="K6" s="29"/>
      <c r="L6" s="17"/>
      <c r="M6" s="17"/>
      <c r="N6" s="29"/>
      <c r="O6" s="17"/>
      <c r="P6" s="17"/>
      <c r="Q6" s="17"/>
      <c r="R6" s="17"/>
      <c r="S6" s="17"/>
      <c r="T6" s="59">
        <v>268074</v>
      </c>
      <c r="U6" s="17"/>
      <c r="V6" s="29"/>
      <c r="W6" s="29"/>
      <c r="X6" s="29"/>
      <c r="Y6" s="29"/>
      <c r="Z6" s="31"/>
      <c r="AA6" s="38"/>
      <c r="AB6" s="63"/>
      <c r="AC6" s="63">
        <v>102922</v>
      </c>
      <c r="AD6" s="29"/>
      <c r="AE6" s="29"/>
      <c r="AF6" s="30"/>
      <c r="AG6" s="29"/>
      <c r="AH6" s="29"/>
      <c r="AI6" s="29"/>
      <c r="AJ6" s="29"/>
      <c r="AK6" s="29"/>
      <c r="AL6" s="29"/>
      <c r="AM6" s="34"/>
      <c r="AN6" s="34"/>
      <c r="AO6" s="31"/>
      <c r="AP6" s="29"/>
      <c r="AQ6" s="29"/>
      <c r="AR6" s="30"/>
      <c r="AS6" s="29"/>
      <c r="AT6" s="29"/>
      <c r="AU6" s="29"/>
      <c r="AV6" s="29"/>
      <c r="AW6" s="29"/>
      <c r="AX6" s="29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56">
        <v>265151</v>
      </c>
      <c r="CC6" s="37">
        <f t="shared" ref="CC6:CC13" si="0">CE6/CB6</f>
        <v>1</v>
      </c>
      <c r="CD6" s="34">
        <v>2</v>
      </c>
      <c r="CE6" s="35">
        <v>265151</v>
      </c>
      <c r="CF6" s="57" t="s">
        <v>43</v>
      </c>
    </row>
    <row r="7" spans="1:88" ht="47.25" customHeight="1" x14ac:dyDescent="0.25">
      <c r="A7" s="102"/>
      <c r="B7" s="105"/>
      <c r="C7" s="99"/>
      <c r="D7" s="108"/>
      <c r="E7" s="111"/>
      <c r="F7" s="5" t="s">
        <v>20</v>
      </c>
      <c r="G7" s="17"/>
      <c r="H7" s="17"/>
      <c r="I7" s="17"/>
      <c r="J7" s="17"/>
      <c r="K7" s="29"/>
      <c r="L7" s="17"/>
      <c r="M7" s="17"/>
      <c r="N7" s="29"/>
      <c r="O7" s="17"/>
      <c r="P7" s="17"/>
      <c r="Q7" s="17"/>
      <c r="R7" s="17"/>
      <c r="S7" s="17"/>
      <c r="T7" s="29">
        <v>120000</v>
      </c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30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30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33">
        <v>120000</v>
      </c>
      <c r="CC7" s="37">
        <f t="shared" si="0"/>
        <v>1</v>
      </c>
      <c r="CD7" s="34">
        <v>3</v>
      </c>
      <c r="CE7" s="35">
        <v>120000</v>
      </c>
      <c r="CF7" s="46" t="s">
        <v>39</v>
      </c>
    </row>
    <row r="8" spans="1:88" ht="46.5" customHeight="1" x14ac:dyDescent="0.25">
      <c r="A8" s="102"/>
      <c r="B8" s="105"/>
      <c r="C8" s="99"/>
      <c r="D8" s="108"/>
      <c r="E8" s="111"/>
      <c r="F8" s="5" t="s">
        <v>16</v>
      </c>
      <c r="G8" s="17"/>
      <c r="H8" s="17"/>
      <c r="I8" s="17"/>
      <c r="J8" s="17"/>
      <c r="K8" s="29"/>
      <c r="L8" s="17"/>
      <c r="M8" s="17"/>
      <c r="N8" s="29">
        <v>186460</v>
      </c>
      <c r="O8" s="17"/>
      <c r="P8" s="17"/>
      <c r="Q8" s="17"/>
      <c r="R8" s="17"/>
      <c r="S8" s="17"/>
      <c r="T8" s="29"/>
      <c r="U8" s="17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60"/>
      <c r="BS8" s="60"/>
      <c r="BT8" s="60"/>
      <c r="BU8" s="60"/>
      <c r="BV8" s="60"/>
      <c r="BW8" s="60"/>
      <c r="BX8" s="60"/>
      <c r="BY8" s="60"/>
      <c r="BZ8" s="60"/>
      <c r="CA8" s="60"/>
      <c r="CB8" s="48">
        <v>113353</v>
      </c>
      <c r="CC8" s="37">
        <f t="shared" si="0"/>
        <v>1</v>
      </c>
      <c r="CD8" s="49">
        <v>2</v>
      </c>
      <c r="CE8" s="50">
        <v>113353</v>
      </c>
      <c r="CF8" s="47" t="s">
        <v>35</v>
      </c>
    </row>
    <row r="9" spans="1:88" ht="409.6" customHeight="1" x14ac:dyDescent="0.25">
      <c r="A9" s="102"/>
      <c r="B9" s="105"/>
      <c r="C9" s="99"/>
      <c r="D9" s="108"/>
      <c r="E9" s="111"/>
      <c r="F9" s="5" t="s">
        <v>19</v>
      </c>
      <c r="G9" s="17"/>
      <c r="H9" s="17"/>
      <c r="I9" s="17"/>
      <c r="J9" s="17"/>
      <c r="K9" s="29">
        <v>800000</v>
      </c>
      <c r="L9" s="17"/>
      <c r="M9" s="17"/>
      <c r="N9" s="29">
        <v>151415</v>
      </c>
      <c r="O9" s="17"/>
      <c r="P9" s="17"/>
      <c r="Q9" s="17"/>
      <c r="R9" s="17"/>
      <c r="S9" s="17"/>
      <c r="T9" s="29"/>
      <c r="U9" s="17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54"/>
      <c r="AT9" s="32" t="s">
        <v>40</v>
      </c>
      <c r="AU9" s="29"/>
      <c r="AV9" s="29"/>
      <c r="AW9" s="29" t="s">
        <v>42</v>
      </c>
      <c r="AX9" s="29"/>
      <c r="AY9" s="29"/>
      <c r="AZ9" s="60"/>
      <c r="BA9" s="60">
        <v>78480.17</v>
      </c>
      <c r="BB9" s="60"/>
      <c r="BC9" s="60"/>
      <c r="BD9" s="38"/>
      <c r="BE9" s="38"/>
      <c r="BF9" s="38"/>
      <c r="BG9" s="66"/>
      <c r="BH9" s="66"/>
      <c r="BI9" s="69"/>
      <c r="BJ9" s="30"/>
      <c r="BK9" s="30"/>
      <c r="BL9" s="30"/>
      <c r="BM9" s="30"/>
      <c r="BN9" s="30"/>
      <c r="BO9" s="30"/>
      <c r="BP9" s="32">
        <v>148387.76999999999</v>
      </c>
      <c r="BQ9" s="64">
        <v>148387.76999999999</v>
      </c>
      <c r="BR9" s="71"/>
      <c r="BS9" s="71"/>
      <c r="BT9" s="71"/>
      <c r="BU9" s="71"/>
      <c r="BV9" s="71"/>
      <c r="BW9" s="71"/>
      <c r="BX9" s="71"/>
      <c r="BY9" s="71"/>
      <c r="BZ9" s="71"/>
      <c r="CA9" s="82">
        <v>233318.83</v>
      </c>
      <c r="CB9" s="79">
        <f>1073133.88+265903.37+13527.94</f>
        <v>1352565.19</v>
      </c>
      <c r="CC9" s="37">
        <f t="shared" si="0"/>
        <v>0.83104717488700119</v>
      </c>
      <c r="CD9" s="81">
        <v>41</v>
      </c>
      <c r="CE9" s="113">
        <f>648585+148458+62113.11+18740+46850+9370+189929.37</f>
        <v>1124045.48</v>
      </c>
      <c r="CF9" s="47" t="s">
        <v>62</v>
      </c>
    </row>
    <row r="10" spans="1:88" ht="45" x14ac:dyDescent="0.25">
      <c r="A10" s="102"/>
      <c r="B10" s="105"/>
      <c r="C10" s="99"/>
      <c r="D10" s="108"/>
      <c r="E10" s="111"/>
      <c r="F10" s="5" t="s">
        <v>24</v>
      </c>
      <c r="G10" s="17"/>
      <c r="H10" s="17"/>
      <c r="I10" s="17"/>
      <c r="J10" s="17"/>
      <c r="K10" s="29"/>
      <c r="L10" s="17"/>
      <c r="M10" s="17"/>
      <c r="N10" s="29"/>
      <c r="O10" s="17"/>
      <c r="P10" s="17"/>
      <c r="Q10" s="17"/>
      <c r="R10" s="17"/>
      <c r="S10" s="17"/>
      <c r="T10" s="34"/>
      <c r="U10" s="17"/>
      <c r="V10" s="29"/>
      <c r="W10" s="34"/>
      <c r="X10" s="29"/>
      <c r="Y10" s="34"/>
      <c r="Z10" s="32">
        <v>131064</v>
      </c>
      <c r="AA10" s="29"/>
      <c r="AB10" s="29"/>
      <c r="AC10" s="29"/>
      <c r="AD10" s="29"/>
      <c r="AE10" s="29"/>
      <c r="AF10" s="30"/>
      <c r="AG10" s="34"/>
      <c r="AH10" s="34"/>
      <c r="AI10" s="29"/>
      <c r="AJ10" s="34"/>
      <c r="AK10" s="34"/>
      <c r="AL10" s="34"/>
      <c r="AM10" s="32"/>
      <c r="AN10" s="32"/>
      <c r="AO10" s="32"/>
      <c r="AP10" s="29"/>
      <c r="AQ10" s="29"/>
      <c r="AR10" s="30"/>
      <c r="AS10" s="34"/>
      <c r="AT10" s="34"/>
      <c r="AU10" s="29"/>
      <c r="AV10" s="34"/>
      <c r="AW10" s="34"/>
      <c r="AX10" s="34"/>
      <c r="AY10" s="32"/>
      <c r="AZ10" s="64"/>
      <c r="BA10" s="32"/>
      <c r="BB10" s="32"/>
      <c r="BC10" s="32"/>
      <c r="BD10" s="65"/>
      <c r="BE10" s="65"/>
      <c r="BF10" s="65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72">
        <v>131009</v>
      </c>
      <c r="CC10" s="37">
        <f t="shared" si="0"/>
        <v>1</v>
      </c>
      <c r="CD10" s="34">
        <v>1</v>
      </c>
      <c r="CE10" s="35">
        <v>131009</v>
      </c>
      <c r="CF10" s="55" t="s">
        <v>41</v>
      </c>
      <c r="CJ10" s="26"/>
    </row>
    <row r="11" spans="1:88" ht="90" x14ac:dyDescent="0.25">
      <c r="A11" s="102"/>
      <c r="B11" s="105"/>
      <c r="C11" s="99"/>
      <c r="D11" s="108"/>
      <c r="E11" s="111"/>
      <c r="F11" s="5" t="s">
        <v>15</v>
      </c>
      <c r="G11" s="17"/>
      <c r="H11" s="17"/>
      <c r="I11" s="17"/>
      <c r="J11" s="17"/>
      <c r="K11" s="29"/>
      <c r="L11" s="17"/>
      <c r="M11" s="17"/>
      <c r="N11" s="29"/>
      <c r="O11" s="17"/>
      <c r="P11" s="17"/>
      <c r="Q11" s="17"/>
      <c r="R11" s="17"/>
      <c r="S11" s="17"/>
      <c r="T11" s="29"/>
      <c r="U11" s="17"/>
      <c r="V11" s="34"/>
      <c r="W11" s="34"/>
      <c r="X11" s="29"/>
      <c r="Y11" s="34"/>
      <c r="Z11" s="32">
        <v>29242</v>
      </c>
      <c r="AA11" s="29"/>
      <c r="AB11" s="29"/>
      <c r="AC11" s="29"/>
      <c r="AD11" s="29"/>
      <c r="AE11" s="29"/>
      <c r="AF11" s="30"/>
      <c r="AG11" s="29"/>
      <c r="AH11" s="34"/>
      <c r="AI11" s="34"/>
      <c r="AJ11" s="34"/>
      <c r="AK11" s="38"/>
      <c r="AL11" s="34"/>
      <c r="AM11" s="39"/>
      <c r="AN11" s="39"/>
      <c r="AO11" s="39"/>
      <c r="AP11" s="29"/>
      <c r="AR11" s="30"/>
      <c r="AS11" s="29"/>
      <c r="AT11" s="36"/>
      <c r="AU11" s="34"/>
      <c r="AV11" s="34"/>
      <c r="AW11" s="38"/>
      <c r="AX11" s="34"/>
      <c r="AY11" s="39"/>
      <c r="AZ11" s="58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78">
        <f>23762-13527.94</f>
        <v>10234.06</v>
      </c>
      <c r="CC11" s="37">
        <f t="shared" si="0"/>
        <v>2.3218497839567096</v>
      </c>
      <c r="CD11" s="34">
        <v>1</v>
      </c>
      <c r="CE11" s="35">
        <v>23761.95</v>
      </c>
      <c r="CF11" s="55" t="s">
        <v>57</v>
      </c>
    </row>
    <row r="12" spans="1:88" ht="75" x14ac:dyDescent="0.25">
      <c r="A12" s="102"/>
      <c r="B12" s="105"/>
      <c r="C12" s="99"/>
      <c r="D12" s="108"/>
      <c r="E12" s="111"/>
      <c r="F12" s="5" t="s">
        <v>21</v>
      </c>
      <c r="G12" s="17"/>
      <c r="H12" s="17"/>
      <c r="I12" s="17"/>
      <c r="J12" s="17"/>
      <c r="K12" s="29"/>
      <c r="L12" s="17"/>
      <c r="M12" s="17"/>
      <c r="N12" s="29"/>
      <c r="O12" s="17"/>
      <c r="P12" s="17"/>
      <c r="Q12" s="17"/>
      <c r="R12" s="17"/>
      <c r="S12" s="17"/>
      <c r="T12" s="29">
        <v>80000</v>
      </c>
      <c r="U12" s="17"/>
      <c r="V12" s="34"/>
      <c r="W12" s="34"/>
      <c r="X12" s="29"/>
      <c r="Y12" s="32">
        <v>60000</v>
      </c>
      <c r="Z12" s="29"/>
      <c r="AA12" s="29"/>
      <c r="AB12" s="29"/>
      <c r="AC12" s="29"/>
      <c r="AD12" s="29"/>
      <c r="AF12" s="29">
        <v>40000</v>
      </c>
      <c r="AG12" s="29"/>
      <c r="AH12" s="29"/>
      <c r="AI12" s="34"/>
      <c r="AJ12" s="34"/>
      <c r="AK12" s="31"/>
      <c r="AL12" s="32"/>
      <c r="AM12" s="29"/>
      <c r="AN12" s="29"/>
      <c r="AO12" s="29"/>
      <c r="AP12" s="29"/>
      <c r="AR12" s="29"/>
      <c r="AS12" s="29"/>
      <c r="AT12" s="29"/>
      <c r="AU12" s="34"/>
      <c r="AV12" s="34"/>
      <c r="AW12" s="31"/>
      <c r="AX12" s="32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70"/>
      <c r="BR12" s="70"/>
      <c r="BS12" s="70"/>
      <c r="BT12" s="70"/>
      <c r="BU12" s="70"/>
      <c r="BV12" s="70"/>
      <c r="BW12" s="70"/>
      <c r="BX12" s="70"/>
      <c r="BY12" s="70"/>
      <c r="BZ12" s="70"/>
      <c r="CA12" s="70"/>
      <c r="CB12" s="67">
        <v>80000</v>
      </c>
      <c r="CC12" s="37">
        <f t="shared" si="0"/>
        <v>1</v>
      </c>
      <c r="CD12" s="34">
        <v>8</v>
      </c>
      <c r="CE12" s="35">
        <v>80000</v>
      </c>
      <c r="CF12" s="46" t="s">
        <v>36</v>
      </c>
    </row>
    <row r="13" spans="1:88" ht="75" x14ac:dyDescent="0.25">
      <c r="A13" s="103"/>
      <c r="B13" s="106"/>
      <c r="C13" s="100"/>
      <c r="D13" s="109"/>
      <c r="E13" s="112"/>
      <c r="F13" s="5" t="s">
        <v>18</v>
      </c>
      <c r="G13" s="17"/>
      <c r="H13" s="17"/>
      <c r="I13" s="17"/>
      <c r="J13" s="17"/>
      <c r="K13" s="29"/>
      <c r="L13" s="17"/>
      <c r="M13" s="17"/>
      <c r="N13" s="29">
        <v>135000</v>
      </c>
      <c r="O13" s="17"/>
      <c r="P13" s="17"/>
      <c r="Q13" s="17"/>
      <c r="R13" s="17"/>
      <c r="S13" s="17"/>
      <c r="T13" s="29"/>
      <c r="U13" s="17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70"/>
      <c r="BR13" s="70"/>
      <c r="BS13" s="70"/>
      <c r="BT13" s="70"/>
      <c r="BU13" s="70"/>
      <c r="BV13" s="70"/>
      <c r="BW13" s="70"/>
      <c r="BX13" s="70"/>
      <c r="BY13" s="70"/>
      <c r="BZ13" s="70"/>
      <c r="CA13" s="70"/>
      <c r="CB13" s="68">
        <v>180000</v>
      </c>
      <c r="CC13" s="37">
        <f t="shared" si="0"/>
        <v>1</v>
      </c>
      <c r="CD13" s="51">
        <v>4</v>
      </c>
      <c r="CE13" s="52">
        <v>180000</v>
      </c>
      <c r="CF13" s="46" t="s">
        <v>37</v>
      </c>
    </row>
    <row r="14" spans="1:88" x14ac:dyDescent="0.25">
      <c r="A14" s="13"/>
      <c r="B14" s="6" t="s">
        <v>14</v>
      </c>
      <c r="C14" s="7"/>
      <c r="D14" s="8"/>
      <c r="E14" s="23"/>
      <c r="F14" s="9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77">
        <f>SUM(CB6:CB13)</f>
        <v>2252312.25</v>
      </c>
      <c r="CC14" s="25">
        <f>CB14/E6</f>
        <v>1</v>
      </c>
      <c r="CD14" s="61">
        <f>SUM(CD6:CD13)</f>
        <v>62</v>
      </c>
      <c r="CE14" s="114">
        <f>SUM(CE6:CE13)</f>
        <v>2037320.43</v>
      </c>
      <c r="CF14" s="27"/>
    </row>
    <row r="15" spans="1:88" x14ac:dyDescent="0.25">
      <c r="B15" s="3"/>
      <c r="C15" s="3"/>
      <c r="E15" s="3"/>
      <c r="F15"/>
      <c r="G15" s="26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 s="42"/>
      <c r="CC15" s="42"/>
      <c r="CE15" s="42"/>
    </row>
    <row r="16" spans="1:88" x14ac:dyDescent="0.25">
      <c r="B16" s="3"/>
      <c r="C16" s="3"/>
      <c r="E16" s="3"/>
      <c r="F16"/>
      <c r="G16" s="2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 s="42"/>
      <c r="CC16" s="42"/>
      <c r="CE16" s="42"/>
    </row>
    <row r="17" spans="2:83" x14ac:dyDescent="0.25">
      <c r="B17" s="3"/>
      <c r="C17" s="3"/>
      <c r="E17" s="3"/>
      <c r="F17"/>
      <c r="G17" s="26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 s="42"/>
      <c r="CC17" s="42"/>
      <c r="CE17" s="42"/>
    </row>
    <row r="18" spans="2:83" x14ac:dyDescent="0.25">
      <c r="B18" s="3"/>
      <c r="C18" s="3"/>
      <c r="E18" s="3"/>
      <c r="F18"/>
      <c r="G18" s="26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 s="42"/>
      <c r="CC18" s="42"/>
      <c r="CE18" s="42"/>
    </row>
    <row r="19" spans="2:83" x14ac:dyDescent="0.25">
      <c r="B19" s="3"/>
      <c r="C19" s="3"/>
      <c r="E19" s="3"/>
      <c r="F19"/>
      <c r="G19" s="26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 s="42"/>
      <c r="CC19" s="42"/>
      <c r="CE19" s="42"/>
    </row>
    <row r="20" spans="2:83" x14ac:dyDescent="0.25">
      <c r="B20" s="3"/>
      <c r="C20" s="3"/>
      <c r="E20" s="3"/>
      <c r="F20"/>
      <c r="G20" s="26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 s="42"/>
      <c r="CC20" s="42"/>
      <c r="CE20" s="42"/>
    </row>
    <row r="21" spans="2:83" x14ac:dyDescent="0.25">
      <c r="B21" s="3"/>
      <c r="C21" s="3"/>
      <c r="E21" s="3"/>
      <c r="F21"/>
      <c r="G21" s="26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 s="42"/>
      <c r="CC21" s="42"/>
      <c r="CE21" s="42"/>
    </row>
    <row r="22" spans="2:83" x14ac:dyDescent="0.25">
      <c r="B22" s="3"/>
      <c r="C22" s="3"/>
      <c r="G22" s="3"/>
      <c r="H22"/>
      <c r="I22" s="26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 s="42"/>
      <c r="CC22" s="42"/>
      <c r="CE22" s="42"/>
    </row>
    <row r="23" spans="2:83" x14ac:dyDescent="0.25">
      <c r="B23" s="3"/>
      <c r="C23" s="3"/>
    </row>
    <row r="24" spans="2:83" x14ac:dyDescent="0.25">
      <c r="B24" s="3"/>
      <c r="C24" s="3"/>
    </row>
    <row r="25" spans="2:83" x14ac:dyDescent="0.25">
      <c r="B25" s="3"/>
      <c r="C25" s="3"/>
    </row>
    <row r="26" spans="2:83" x14ac:dyDescent="0.25">
      <c r="B26" s="3"/>
      <c r="C26" s="3"/>
    </row>
    <row r="27" spans="2:83" x14ac:dyDescent="0.25">
      <c r="B27" s="3"/>
      <c r="C27" s="3"/>
    </row>
    <row r="28" spans="2:83" x14ac:dyDescent="0.25">
      <c r="B28" s="3"/>
      <c r="C28" s="3"/>
    </row>
    <row r="29" spans="2:83" x14ac:dyDescent="0.25">
      <c r="B29" s="3"/>
      <c r="C29" s="3"/>
    </row>
    <row r="30" spans="2:83" x14ac:dyDescent="0.25">
      <c r="B30" s="3"/>
      <c r="C30" s="3"/>
    </row>
    <row r="31" spans="2:83" x14ac:dyDescent="0.25">
      <c r="B31" s="3"/>
      <c r="C31" s="3"/>
    </row>
    <row r="32" spans="2:83" x14ac:dyDescent="0.25">
      <c r="B32" s="3"/>
      <c r="C32" s="3"/>
    </row>
    <row r="33" spans="2:3" x14ac:dyDescent="0.25">
      <c r="B33" s="3"/>
      <c r="C33" s="3"/>
    </row>
    <row r="34" spans="2:3" x14ac:dyDescent="0.25">
      <c r="B34" s="3"/>
      <c r="C34" s="3"/>
    </row>
    <row r="35" spans="2:3" x14ac:dyDescent="0.25">
      <c r="B35" s="3"/>
      <c r="C35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  <row r="39" spans="2:3" x14ac:dyDescent="0.25">
      <c r="B39" s="3"/>
      <c r="C39" s="3"/>
    </row>
    <row r="40" spans="2:3" x14ac:dyDescent="0.25">
      <c r="B40" s="3"/>
      <c r="C40" s="3"/>
    </row>
    <row r="41" spans="2:3" x14ac:dyDescent="0.25">
      <c r="B41" s="3"/>
      <c r="C41" s="3"/>
    </row>
    <row r="42" spans="2:3" x14ac:dyDescent="0.25">
      <c r="B42" s="3"/>
      <c r="C42" s="3"/>
    </row>
    <row r="43" spans="2:3" x14ac:dyDescent="0.25">
      <c r="B43" s="3"/>
      <c r="C43" s="3"/>
    </row>
    <row r="44" spans="2:3" x14ac:dyDescent="0.25">
      <c r="B44" s="3"/>
      <c r="C44" s="3"/>
    </row>
    <row r="45" spans="2:3" x14ac:dyDescent="0.25">
      <c r="B45" s="3"/>
      <c r="C45" s="3"/>
    </row>
    <row r="46" spans="2:3" x14ac:dyDescent="0.25">
      <c r="B46" s="3"/>
      <c r="C46" s="3"/>
    </row>
    <row r="47" spans="2:3" x14ac:dyDescent="0.25">
      <c r="B47" s="3"/>
      <c r="C47" s="3"/>
    </row>
    <row r="48" spans="2:3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</sheetData>
  <mergeCells count="14">
    <mergeCell ref="C6:C13"/>
    <mergeCell ref="A6:A13"/>
    <mergeCell ref="B6:B13"/>
    <mergeCell ref="D6:D13"/>
    <mergeCell ref="E6:E13"/>
    <mergeCell ref="A2:F2"/>
    <mergeCell ref="CF4:CF5"/>
    <mergeCell ref="A4:A5"/>
    <mergeCell ref="B4:B5"/>
    <mergeCell ref="C4:C5"/>
    <mergeCell ref="CB4:CB5"/>
    <mergeCell ref="CD4:CD5"/>
    <mergeCell ref="CE4:CE5"/>
    <mergeCell ref="D4:D5"/>
  </mergeCells>
  <conditionalFormatting sqref="CC23:CC1048576 G22 E15:E21 CC1:CC5 CC1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CC6:CC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0000000}"/>
  </hyperlinks>
  <pageMargins left="0.23622047244094491" right="0.23622047244094491" top="0.74803149606299213" bottom="0.74803149606299213" header="0.31496062992125984" footer="0.31496062992125984"/>
  <pageSetup paperSize="8" scale="67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CC23:CC1048576 G22 E15:E21 CC1:CC5 CC14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CC6:CC13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44AA6-06B8-41DE-B33A-91E424AE7671}">
  <sheetPr>
    <tabColor theme="8" tint="0.59999389629810485"/>
  </sheetPr>
  <dimension ref="A1:CG8"/>
  <sheetViews>
    <sheetView zoomScale="60" zoomScaleNormal="60" workbookViewId="0">
      <pane xSplit="2" ySplit="5" topLeftCell="C6" activePane="bottomRight" state="frozen"/>
      <selection pane="topRight" activeCell="C1" sqref="C1"/>
      <selection pane="bottomLeft" activeCell="A10" sqref="A10"/>
      <selection pane="bottomRight" activeCell="B1" sqref="B1"/>
    </sheetView>
  </sheetViews>
  <sheetFormatPr defaultRowHeight="15" x14ac:dyDescent="0.25"/>
  <cols>
    <col min="1" max="1" width="6.42578125" style="1" customWidth="1"/>
    <col min="2" max="2" width="22.85546875" style="4" customWidth="1"/>
    <col min="3" max="3" width="10.85546875" style="4" customWidth="1"/>
    <col min="4" max="4" width="17" style="73" customWidth="1"/>
    <col min="5" max="5" width="15.85546875" style="10" customWidth="1"/>
    <col min="6" max="6" width="13" style="73" customWidth="1"/>
    <col min="7" max="7" width="11.5703125" style="40" hidden="1" customWidth="1"/>
    <col min="8" max="8" width="12" style="40" hidden="1" customWidth="1"/>
    <col min="9" max="9" width="11.85546875" style="40" hidden="1" customWidth="1"/>
    <col min="10" max="11" width="12.85546875" style="40" hidden="1" customWidth="1"/>
    <col min="12" max="12" width="11.7109375" style="40" hidden="1" customWidth="1"/>
    <col min="13" max="13" width="13.140625" style="40" hidden="1" customWidth="1"/>
    <col min="14" max="14" width="12.140625" style="40" hidden="1" customWidth="1"/>
    <col min="15" max="15" width="12.5703125" style="40" hidden="1" customWidth="1"/>
    <col min="16" max="16" width="11.85546875" style="40" hidden="1" customWidth="1"/>
    <col min="17" max="17" width="11.28515625" style="40" hidden="1" customWidth="1"/>
    <col min="18" max="18" width="12.85546875" style="40" hidden="1" customWidth="1"/>
    <col min="19" max="19" width="12" style="40" hidden="1" customWidth="1"/>
    <col min="20" max="20" width="12.140625" style="40" hidden="1" customWidth="1"/>
    <col min="21" max="21" width="11.140625" style="40" hidden="1" customWidth="1"/>
    <col min="22" max="22" width="12.5703125" style="40" hidden="1" customWidth="1"/>
    <col min="23" max="23" width="11" style="40" hidden="1" customWidth="1"/>
    <col min="24" max="24" width="11.42578125" style="40" hidden="1" customWidth="1"/>
    <col min="25" max="25" width="13.140625" style="40" hidden="1" customWidth="1"/>
    <col min="26" max="26" width="14.140625" style="40" hidden="1" customWidth="1"/>
    <col min="27" max="27" width="14.28515625" style="40" hidden="1" customWidth="1"/>
    <col min="28" max="28" width="13" style="40" hidden="1" customWidth="1"/>
    <col min="29" max="29" width="13.42578125" style="40" hidden="1" customWidth="1"/>
    <col min="30" max="30" width="14" style="40" hidden="1" customWidth="1"/>
    <col min="31" max="31" width="15.7109375" style="40" hidden="1" customWidth="1"/>
    <col min="32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77" width="13.28515625" style="40" hidden="1" customWidth="1"/>
    <col min="78" max="80" width="13.28515625" style="40" customWidth="1"/>
    <col min="81" max="81" width="18.7109375" style="40" customWidth="1"/>
    <col min="82" max="82" width="13" style="73" customWidth="1"/>
    <col min="83" max="83" width="12.42578125" style="42" customWidth="1"/>
    <col min="84" max="84" width="15.85546875" style="43" customWidth="1"/>
    <col min="85" max="85" width="53.42578125" style="28" customWidth="1"/>
  </cols>
  <sheetData>
    <row r="1" spans="1:85" ht="18.75" x14ac:dyDescent="0.25">
      <c r="A1" s="73"/>
      <c r="B1" s="14" t="s">
        <v>60</v>
      </c>
      <c r="C1" s="2"/>
      <c r="D1" s="2"/>
      <c r="F1" s="10"/>
      <c r="G1" s="18"/>
    </row>
    <row r="2" spans="1:85" x14ac:dyDescent="0.25">
      <c r="A2" s="83"/>
      <c r="B2" s="83"/>
      <c r="C2" s="83"/>
      <c r="D2" s="83"/>
      <c r="E2" s="83"/>
      <c r="F2" s="83"/>
    </row>
    <row r="3" spans="1:85" ht="15.75" thickBot="1" x14ac:dyDescent="0.3">
      <c r="A3" s="73"/>
      <c r="B3" s="73"/>
      <c r="C3" s="73"/>
    </row>
    <row r="4" spans="1:85" ht="15" customHeight="1" x14ac:dyDescent="0.25">
      <c r="A4" s="86" t="s">
        <v>0</v>
      </c>
      <c r="B4" s="88" t="s">
        <v>1</v>
      </c>
      <c r="C4" s="88" t="s">
        <v>2</v>
      </c>
      <c r="D4" s="96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29</v>
      </c>
      <c r="P4" s="20" t="s">
        <v>30</v>
      </c>
      <c r="Q4" s="20" t="s">
        <v>31</v>
      </c>
      <c r="R4" s="20" t="s">
        <v>32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29</v>
      </c>
      <c r="AB4" s="20" t="s">
        <v>29</v>
      </c>
      <c r="AC4" s="20" t="s">
        <v>30</v>
      </c>
      <c r="AD4" s="20" t="s">
        <v>31</v>
      </c>
      <c r="AE4" s="20" t="s">
        <v>32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29</v>
      </c>
      <c r="AO4" s="41" t="s">
        <v>30</v>
      </c>
      <c r="AP4" s="20" t="s">
        <v>31</v>
      </c>
      <c r="AQ4" s="20" t="s">
        <v>32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29</v>
      </c>
      <c r="BA4" s="20" t="s">
        <v>30</v>
      </c>
      <c r="BB4" s="20" t="s">
        <v>31</v>
      </c>
      <c r="BC4" s="20" t="s">
        <v>32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29</v>
      </c>
      <c r="BM4" s="20" t="s">
        <v>30</v>
      </c>
      <c r="BN4" s="20" t="s">
        <v>31</v>
      </c>
      <c r="BO4" s="20" t="s">
        <v>32</v>
      </c>
      <c r="BP4" s="20" t="s">
        <v>3</v>
      </c>
      <c r="BQ4" s="20" t="s">
        <v>4</v>
      </c>
      <c r="BR4" s="20" t="s">
        <v>5</v>
      </c>
      <c r="BS4" s="20" t="s">
        <v>6</v>
      </c>
      <c r="BT4" s="20" t="s">
        <v>7</v>
      </c>
      <c r="BU4" s="20" t="s">
        <v>8</v>
      </c>
      <c r="BV4" s="20" t="s">
        <v>9</v>
      </c>
      <c r="BW4" s="20" t="s">
        <v>10</v>
      </c>
      <c r="BX4" s="20" t="s">
        <v>29</v>
      </c>
      <c r="BY4" s="20" t="s">
        <v>30</v>
      </c>
      <c r="BZ4" s="20" t="s">
        <v>31</v>
      </c>
      <c r="CA4" s="20" t="s">
        <v>32</v>
      </c>
      <c r="CB4" s="20" t="s">
        <v>3</v>
      </c>
      <c r="CC4" s="90" t="s">
        <v>51</v>
      </c>
      <c r="CD4" s="44"/>
      <c r="CE4" s="92" t="s">
        <v>53</v>
      </c>
      <c r="CF4" s="94" t="s">
        <v>52</v>
      </c>
      <c r="CG4" s="84" t="s">
        <v>28</v>
      </c>
    </row>
    <row r="5" spans="1:85" ht="60" x14ac:dyDescent="0.25">
      <c r="A5" s="87"/>
      <c r="B5" s="89"/>
      <c r="C5" s="89"/>
      <c r="D5" s="97"/>
      <c r="E5" s="15" t="s">
        <v>50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33</v>
      </c>
      <c r="P5" s="21" t="s">
        <v>33</v>
      </c>
      <c r="Q5" s="21" t="s">
        <v>33</v>
      </c>
      <c r="R5" s="21" t="s">
        <v>33</v>
      </c>
      <c r="S5" s="21" t="s">
        <v>33</v>
      </c>
      <c r="T5" s="21" t="s">
        <v>33</v>
      </c>
      <c r="U5" s="21" t="s">
        <v>33</v>
      </c>
      <c r="V5" s="21" t="s">
        <v>33</v>
      </c>
      <c r="W5" s="21" t="s">
        <v>33</v>
      </c>
      <c r="X5" s="21" t="s">
        <v>33</v>
      </c>
      <c r="Y5" s="21" t="s">
        <v>33</v>
      </c>
      <c r="Z5" s="21" t="s">
        <v>33</v>
      </c>
      <c r="AA5" s="21" t="s">
        <v>34</v>
      </c>
      <c r="AB5" s="21" t="s">
        <v>34</v>
      </c>
      <c r="AC5" s="21" t="s">
        <v>34</v>
      </c>
      <c r="AD5" s="21" t="s">
        <v>34</v>
      </c>
      <c r="AE5" s="21" t="s">
        <v>34</v>
      </c>
      <c r="AF5" s="21" t="s">
        <v>34</v>
      </c>
      <c r="AG5" s="21" t="s">
        <v>34</v>
      </c>
      <c r="AH5" s="21" t="s">
        <v>34</v>
      </c>
      <c r="AI5" s="21" t="s">
        <v>34</v>
      </c>
      <c r="AJ5" s="21" t="s">
        <v>34</v>
      </c>
      <c r="AK5" s="21" t="s">
        <v>34</v>
      </c>
      <c r="AL5" s="21" t="s">
        <v>34</v>
      </c>
      <c r="AM5" s="21" t="s">
        <v>34</v>
      </c>
      <c r="AN5" s="21" t="s">
        <v>38</v>
      </c>
      <c r="AO5" s="21" t="s">
        <v>38</v>
      </c>
      <c r="AP5" s="21" t="s">
        <v>38</v>
      </c>
      <c r="AQ5" s="21" t="s">
        <v>38</v>
      </c>
      <c r="AR5" s="21" t="s">
        <v>38</v>
      </c>
      <c r="AS5" s="21" t="s">
        <v>38</v>
      </c>
      <c r="AT5" s="21" t="s">
        <v>38</v>
      </c>
      <c r="AU5" s="21" t="s">
        <v>38</v>
      </c>
      <c r="AV5" s="21" t="s">
        <v>38</v>
      </c>
      <c r="AW5" s="21" t="s">
        <v>38</v>
      </c>
      <c r="AX5" s="21" t="s">
        <v>38</v>
      </c>
      <c r="AY5" s="21" t="s">
        <v>38</v>
      </c>
      <c r="AZ5" s="21" t="s">
        <v>44</v>
      </c>
      <c r="BA5" s="21" t="s">
        <v>44</v>
      </c>
      <c r="BB5" s="21" t="s">
        <v>44</v>
      </c>
      <c r="BC5" s="21" t="s">
        <v>44</v>
      </c>
      <c r="BD5" s="21" t="s">
        <v>44</v>
      </c>
      <c r="BE5" s="21" t="s">
        <v>44</v>
      </c>
      <c r="BF5" s="21" t="s">
        <v>44</v>
      </c>
      <c r="BG5" s="21" t="s">
        <v>44</v>
      </c>
      <c r="BH5" s="21" t="s">
        <v>44</v>
      </c>
      <c r="BI5" s="21" t="s">
        <v>44</v>
      </c>
      <c r="BJ5" s="21" t="s">
        <v>44</v>
      </c>
      <c r="BK5" s="21" t="s">
        <v>44</v>
      </c>
      <c r="BL5" s="21" t="s">
        <v>45</v>
      </c>
      <c r="BM5" s="21" t="s">
        <v>45</v>
      </c>
      <c r="BN5" s="21" t="s">
        <v>45</v>
      </c>
      <c r="BO5" s="21" t="s">
        <v>45</v>
      </c>
      <c r="BP5" s="21" t="s">
        <v>45</v>
      </c>
      <c r="BQ5" s="21" t="s">
        <v>45</v>
      </c>
      <c r="BR5" s="21" t="s">
        <v>45</v>
      </c>
      <c r="BS5" s="21" t="s">
        <v>45</v>
      </c>
      <c r="BT5" s="21" t="s">
        <v>45</v>
      </c>
      <c r="BU5" s="21" t="s">
        <v>45</v>
      </c>
      <c r="BV5" s="21" t="s">
        <v>45</v>
      </c>
      <c r="BW5" s="21" t="s">
        <v>45</v>
      </c>
      <c r="BX5" s="21" t="s">
        <v>58</v>
      </c>
      <c r="BY5" s="21" t="s">
        <v>58</v>
      </c>
      <c r="BZ5" s="21" t="s">
        <v>58</v>
      </c>
      <c r="CA5" s="21" t="s">
        <v>58</v>
      </c>
      <c r="CB5" s="21" t="s">
        <v>58</v>
      </c>
      <c r="CC5" s="91"/>
      <c r="CD5" s="45" t="s">
        <v>13</v>
      </c>
      <c r="CE5" s="93"/>
      <c r="CF5" s="95"/>
      <c r="CG5" s="85"/>
    </row>
    <row r="6" spans="1:85" ht="93.75" customHeight="1" x14ac:dyDescent="0.25">
      <c r="A6" s="102">
        <v>232</v>
      </c>
      <c r="B6" s="105" t="s">
        <v>23</v>
      </c>
      <c r="C6" s="99" t="s">
        <v>22</v>
      </c>
      <c r="D6" s="108" t="s">
        <v>54</v>
      </c>
      <c r="E6" s="111">
        <v>104127.94</v>
      </c>
      <c r="F6" s="5" t="s">
        <v>16</v>
      </c>
      <c r="G6" s="17"/>
      <c r="H6" s="17"/>
      <c r="I6" s="17"/>
      <c r="J6" s="17"/>
      <c r="K6" s="29"/>
      <c r="L6" s="17"/>
      <c r="M6" s="17"/>
      <c r="N6" s="29">
        <v>186460</v>
      </c>
      <c r="O6" s="17"/>
      <c r="P6" s="17"/>
      <c r="Q6" s="17"/>
      <c r="R6" s="17"/>
      <c r="S6" s="17"/>
      <c r="T6" s="29"/>
      <c r="U6" s="17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60"/>
      <c r="BS6" s="60"/>
      <c r="BT6" s="60"/>
      <c r="BU6" s="60"/>
      <c r="BV6" s="60"/>
      <c r="BW6" s="60"/>
      <c r="BX6" s="60"/>
      <c r="BY6" s="60"/>
      <c r="BZ6" s="60"/>
      <c r="CA6" s="60"/>
      <c r="CB6" s="69">
        <v>59127.94</v>
      </c>
      <c r="CC6" s="74">
        <v>59127.94</v>
      </c>
      <c r="CD6" s="37">
        <f t="shared" ref="CD6:CD7" si="0">CF6/CC6</f>
        <v>0</v>
      </c>
      <c r="CE6" s="49"/>
      <c r="CF6" s="50"/>
      <c r="CG6" s="80" t="s">
        <v>55</v>
      </c>
    </row>
    <row r="7" spans="1:85" ht="93.75" customHeight="1" x14ac:dyDescent="0.25">
      <c r="A7" s="103"/>
      <c r="B7" s="106"/>
      <c r="C7" s="100"/>
      <c r="D7" s="109"/>
      <c r="E7" s="112"/>
      <c r="F7" s="5" t="s">
        <v>18</v>
      </c>
      <c r="G7" s="17"/>
      <c r="H7" s="17"/>
      <c r="I7" s="17"/>
      <c r="J7" s="17"/>
      <c r="K7" s="29"/>
      <c r="L7" s="17"/>
      <c r="M7" s="17"/>
      <c r="N7" s="29">
        <v>135000</v>
      </c>
      <c r="O7" s="17"/>
      <c r="P7" s="17"/>
      <c r="Q7" s="17"/>
      <c r="R7" s="17"/>
      <c r="S7" s="17"/>
      <c r="T7" s="29"/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70"/>
      <c r="BR7" s="70"/>
      <c r="BS7" s="70"/>
      <c r="BT7" s="70"/>
      <c r="BU7" s="70"/>
      <c r="BV7" s="70"/>
      <c r="BW7" s="70"/>
      <c r="BX7" s="70"/>
      <c r="BY7" s="70"/>
      <c r="BZ7" s="70"/>
      <c r="CA7" s="70"/>
      <c r="CB7" s="76">
        <v>45000</v>
      </c>
      <c r="CC7" s="75">
        <v>45000</v>
      </c>
      <c r="CD7" s="37">
        <f t="shared" si="0"/>
        <v>0</v>
      </c>
      <c r="CE7" s="51"/>
      <c r="CF7" s="52"/>
      <c r="CG7" s="55" t="s">
        <v>56</v>
      </c>
    </row>
    <row r="8" spans="1:85" ht="30" customHeight="1" x14ac:dyDescent="0.25">
      <c r="A8" s="13"/>
      <c r="B8" s="6" t="s">
        <v>14</v>
      </c>
      <c r="C8" s="7"/>
      <c r="D8" s="8"/>
      <c r="E8" s="23"/>
      <c r="F8" s="9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53">
        <f>SUM(CC6:CC7)</f>
        <v>104127.94</v>
      </c>
      <c r="CD8" s="25" t="e">
        <f>CC8/#REF!</f>
        <v>#REF!</v>
      </c>
      <c r="CE8" s="61">
        <f>SUM(CE6:CE7)</f>
        <v>0</v>
      </c>
      <c r="CF8" s="62">
        <f>SUM(CF6:CF7)</f>
        <v>0</v>
      </c>
      <c r="CG8" s="27"/>
    </row>
  </sheetData>
  <mergeCells count="14">
    <mergeCell ref="A2:F2"/>
    <mergeCell ref="A4:A5"/>
    <mergeCell ref="B4:B5"/>
    <mergeCell ref="C4:C5"/>
    <mergeCell ref="D4:D5"/>
    <mergeCell ref="CE4:CE5"/>
    <mergeCell ref="CF4:CF5"/>
    <mergeCell ref="CG4:CG5"/>
    <mergeCell ref="A6:A7"/>
    <mergeCell ref="B6:B7"/>
    <mergeCell ref="C6:C7"/>
    <mergeCell ref="D6:D7"/>
    <mergeCell ref="E6:E7"/>
    <mergeCell ref="CC4:CC5"/>
  </mergeCells>
  <conditionalFormatting sqref="CD6:CD7">
    <cfRule type="dataBar" priority="1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{DF43A4A3-ED5C-4F17-A8DC-B01479219938}</x14:id>
        </ext>
      </extLst>
    </cfRule>
  </conditionalFormatting>
  <conditionalFormatting sqref="CD1:CD5 CD8:CD1048576">
    <cfRule type="dataBar" priority="1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{E72C21D3-50C5-468C-8C5A-8EE3406441F7}</x14:id>
        </ext>
      </extLst>
    </cfRule>
  </conditionalFormatting>
  <hyperlinks>
    <hyperlink ref="D6" r:id="rId1" xr:uid="{3DD195F8-D6A6-443D-A40C-E5E59F0EA2B7}"/>
  </hyperlinks>
  <pageMargins left="0.23622047244094491" right="0.23622047244094491" top="0.74803149606299213" bottom="0.74803149606299213" header="0.31496062992125984" footer="0.31496062992125984"/>
  <pageSetup paperSize="9" scale="60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3A4A3-ED5C-4F17-A8DC-B01479219938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CD6:CD7</xm:sqref>
        </x14:conditionalFormatting>
        <x14:conditionalFormatting xmlns:xm="http://schemas.microsoft.com/office/excel/2006/main">
          <x14:cfRule type="dataBar" id="{E72C21D3-50C5-468C-8C5A-8EE3406441F7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CD1:CD5 CD8:CD1048576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 TOATE GAL-urile- FEADR</vt:lpstr>
      <vt:lpstr>CALENDAR TOATE GAL-urile - EURI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2023-04-06T06:46:11Z</dcterms:modified>
</cp:coreProperties>
</file>